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C43D217A-4B11-4C0B-A265-430AD4A7A40A}" xr6:coauthVersionLast="45" xr6:coauthVersionMax="45" xr10:uidLastSave="{00000000-0000-0000-0000-000000000000}"/>
  <bookViews>
    <workbookView xWindow="-108" yWindow="-108" windowWidth="23256" windowHeight="12576" xr2:uid="{4AA133C3-DB00-4BA7-893F-524B93B4DB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D41" i="1" l="1"/>
  <c r="D37" i="1"/>
  <c r="F35" i="1"/>
  <c r="F32" i="1"/>
  <c r="D13" i="1"/>
  <c r="D40" i="1" s="1"/>
  <c r="F11" i="1"/>
  <c r="D10" i="1"/>
  <c r="F10" i="1" s="1"/>
  <c r="D9" i="1"/>
  <c r="F9" i="1" s="1"/>
  <c r="F37" i="1" l="1"/>
  <c r="F12" i="1"/>
  <c r="F15" i="1" s="1"/>
  <c r="D12" i="1"/>
  <c r="F23" i="1" l="1"/>
  <c r="F25" i="1" s="1"/>
  <c r="D21" i="1"/>
  <c r="D15" i="1"/>
  <c r="D39" i="1"/>
  <c r="D42" i="1" l="1"/>
  <c r="F39" i="1" s="1"/>
  <c r="D18" i="1" s="1"/>
  <c r="D20" i="1" s="1"/>
  <c r="F40" i="1" l="1"/>
  <c r="F27" i="1" s="1"/>
  <c r="F41" i="1"/>
  <c r="F42" i="1" l="1"/>
</calcChain>
</file>

<file path=xl/sharedStrings.xml><?xml version="1.0" encoding="utf-8"?>
<sst xmlns="http://schemas.openxmlformats.org/spreadsheetml/2006/main" count="60" uniqueCount="54">
  <si>
    <t>Value</t>
  </si>
  <si>
    <t>Tax</t>
  </si>
  <si>
    <t>(Rs.)</t>
  </si>
  <si>
    <t>Output Tax</t>
  </si>
  <si>
    <t>Taxable supplies to registered persons</t>
  </si>
  <si>
    <t>-</t>
  </si>
  <si>
    <t>Taxable local supplies</t>
  </si>
  <si>
    <t>Less: Input Tax adjustment</t>
  </si>
  <si>
    <r>
      <t xml:space="preserve">(a) Actual input tax (after apportionment) - </t>
    </r>
    <r>
      <rPr>
        <b/>
        <sz val="12"/>
        <color rgb="FF000000"/>
        <rFont val="Garamond"/>
        <family val="1"/>
      </rPr>
      <t>(W1)</t>
    </r>
  </si>
  <si>
    <t>B/F input tax</t>
  </si>
  <si>
    <t>Lower of (a) or (b)</t>
  </si>
  <si>
    <t>(W1)</t>
  </si>
  <si>
    <t>Apportionment of input tax (other than machine)</t>
  </si>
  <si>
    <t>Common</t>
  </si>
  <si>
    <t>input tax</t>
  </si>
  <si>
    <t>Common input tax</t>
  </si>
  <si>
    <t>Not allowed</t>
  </si>
  <si>
    <t>Apportionment of common input tax</t>
  </si>
  <si>
    <t>Turnover</t>
  </si>
  <si>
    <t>Input tax</t>
  </si>
  <si>
    <t>Refundable input</t>
  </si>
  <si>
    <t>Waste</t>
  </si>
  <si>
    <t>(Rs. 2,550,000 x 18%)</t>
  </si>
  <si>
    <r>
      <t xml:space="preserve">Taxable supplies made at discount </t>
    </r>
    <r>
      <rPr>
        <i/>
        <sz val="12"/>
        <color rgb="FF000000"/>
        <rFont val="Garamond"/>
        <family val="1"/>
      </rPr>
      <t>(Rs. 120,000 x 100/85)</t>
    </r>
  </si>
  <si>
    <t>(Rs. 141,176 x 18%)</t>
  </si>
  <si>
    <t>Sales to non-registered retailer</t>
  </si>
  <si>
    <t>(Rs. 300,000 x 18%)</t>
  </si>
  <si>
    <t>(Rs. 4400,000 - Rs. 800,000 - Rs. 750,000 - Rs. 300,000)</t>
  </si>
  <si>
    <r>
      <t xml:space="preserve">Goods exported &amp; zero rated </t>
    </r>
    <r>
      <rPr>
        <i/>
        <sz val="12"/>
        <color theme="1"/>
        <rFont val="Garamond"/>
        <family val="1"/>
      </rPr>
      <t>(Rs. 800,000 + Rs. 750,000)</t>
    </r>
  </si>
  <si>
    <t>(Rs. 1550,000 x 0%)</t>
  </si>
  <si>
    <t>Exempted Supplies</t>
  </si>
  <si>
    <t>= Total turnover and Total output tax</t>
  </si>
  <si>
    <t>Purchase taxable goods</t>
  </si>
  <si>
    <t>(Rs. 2,000,000 x 18%)</t>
  </si>
  <si>
    <t xml:space="preserve">Purchase of dairies and calendars </t>
  </si>
  <si>
    <t>Unclaimed input tax of July</t>
  </si>
  <si>
    <t xml:space="preserve">Goods imported </t>
  </si>
  <si>
    <t>Sales Tax paid on telepone bill</t>
  </si>
  <si>
    <t>Export and zero-rated supplies</t>
  </si>
  <si>
    <t>Exempted supplies</t>
  </si>
  <si>
    <t>(Rs. 1,000,000 x 18%)</t>
  </si>
  <si>
    <t>(Rs. 2991176/4721176 x Rs. 725,000)</t>
  </si>
  <si>
    <t>National Tax Number.</t>
  </si>
  <si>
    <t>CNIC #.</t>
  </si>
  <si>
    <t>Sales Tax Registration No.</t>
  </si>
  <si>
    <t>For the month of September , 2023</t>
  </si>
  <si>
    <t>Computation of Sales tax payable</t>
  </si>
  <si>
    <r>
      <t xml:space="preserve">(b) 90% of output tax </t>
    </r>
    <r>
      <rPr>
        <i/>
        <sz val="12"/>
        <color rgb="FF000000"/>
        <rFont val="Garamond"/>
        <family val="1"/>
      </rPr>
      <t>(Rs. 538,412 x 90%)</t>
    </r>
  </si>
  <si>
    <t>(Rs. 300,000 x 4%)</t>
  </si>
  <si>
    <t>Sales Tax payable</t>
  </si>
  <si>
    <t>Refundable of input tax against exports and zero rated supplies</t>
  </si>
  <si>
    <t>Add: 4% further tax on supplies made to non-registered retailer</t>
  </si>
  <si>
    <t>Note: Input tax adjustment on fixed assets used for exempt products is not allowed.</t>
  </si>
  <si>
    <t>Green Light Associates (Registered Manufacturer)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</si>
</sst>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Garamond"/>
      <family val="1"/>
    </font>
    <font>
      <sz val="12"/>
      <color theme="1"/>
      <name val="Garamond"/>
      <family val="1"/>
    </font>
    <font>
      <i/>
      <sz val="12"/>
      <color theme="1"/>
      <name val="Garamond"/>
      <family val="1"/>
    </font>
    <font>
      <i/>
      <sz val="10"/>
      <color theme="1"/>
      <name val="Garamond"/>
      <family val="1"/>
    </font>
    <font>
      <sz val="12"/>
      <color rgb="FF000000"/>
      <name val="Garamond"/>
      <family val="1"/>
    </font>
    <font>
      <i/>
      <sz val="12"/>
      <color rgb="FF000000"/>
      <name val="Garamond"/>
      <family val="1"/>
    </font>
    <font>
      <b/>
      <sz val="12"/>
      <color rgb="FF000000"/>
      <name val="Garamond"/>
      <family val="1"/>
    </font>
    <font>
      <u/>
      <sz val="12"/>
      <color theme="1"/>
      <name val="Garamond"/>
      <family val="1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3" fontId="3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3" fontId="3" fillId="0" borderId="1" xfId="0" applyNumberFormat="1" applyFont="1" applyBorder="1" applyAlignment="1">
      <alignment horizontal="right" wrapText="1"/>
    </xf>
    <xf numFmtId="0" fontId="0" fillId="0" borderId="3" xfId="0" applyBorder="1" applyAlignment="1">
      <alignment wrapText="1"/>
    </xf>
    <xf numFmtId="3" fontId="3" fillId="0" borderId="3" xfId="0" applyNumberFormat="1" applyFont="1" applyBorder="1" applyAlignment="1">
      <alignment horizontal="right" wrapText="1"/>
    </xf>
    <xf numFmtId="3" fontId="3" fillId="0" borderId="4" xfId="0" applyNumberFormat="1" applyFont="1" applyBorder="1" applyAlignment="1">
      <alignment horizontal="right" wrapText="1"/>
    </xf>
    <xf numFmtId="0" fontId="3" fillId="0" borderId="0" xfId="0" applyFont="1" applyAlignment="1">
      <alignment vertical="center"/>
    </xf>
    <xf numFmtId="3" fontId="3" fillId="0" borderId="2" xfId="0" applyNumberFormat="1" applyFont="1" applyBorder="1" applyAlignment="1">
      <alignment horizontal="right" wrapText="1"/>
    </xf>
    <xf numFmtId="0" fontId="9" fillId="0" borderId="0" xfId="0" applyFont="1" applyAlignment="1">
      <alignment wrapText="1"/>
    </xf>
    <xf numFmtId="3" fontId="3" fillId="0" borderId="5" xfId="0" applyNumberFormat="1" applyFont="1" applyBorder="1" applyAlignment="1">
      <alignment horizontal="right" wrapText="1"/>
    </xf>
    <xf numFmtId="0" fontId="10" fillId="0" borderId="0" xfId="0" applyFont="1" applyAlignment="1">
      <alignment wrapText="1"/>
    </xf>
    <xf numFmtId="0" fontId="3" fillId="0" borderId="0" xfId="0" quotePrefix="1" applyFont="1" applyAlignment="1">
      <alignment wrapText="1"/>
    </xf>
    <xf numFmtId="3" fontId="3" fillId="0" borderId="6" xfId="0" applyNumberFormat="1" applyFont="1" applyBorder="1" applyAlignment="1">
      <alignment horizontal="right" wrapText="1"/>
    </xf>
    <xf numFmtId="3" fontId="3" fillId="0" borderId="7" xfId="0" applyNumberFormat="1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2" fillId="0" borderId="8" xfId="0" applyFont="1" applyBorder="1" applyAlignment="1">
      <alignment wrapText="1"/>
    </xf>
    <xf numFmtId="41" fontId="3" fillId="0" borderId="1" xfId="1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3" fontId="3" fillId="0" borderId="9" xfId="0" applyNumberFormat="1" applyFont="1" applyBorder="1" applyAlignment="1">
      <alignment horizontal="right" wrapText="1"/>
    </xf>
    <xf numFmtId="0" fontId="4" fillId="0" borderId="0" xfId="0" applyFont="1" applyAlignment="1">
      <alignment horizontal="right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9B1D6-E691-4EC9-8898-B91545D8FAE8}">
  <dimension ref="A1:F44"/>
  <sheetViews>
    <sheetView showGridLines="0" tabSelected="1" view="pageBreakPreview" zoomScale="157" zoomScaleNormal="129" workbookViewId="0">
      <selection activeCell="B1" sqref="B1"/>
    </sheetView>
  </sheetViews>
  <sheetFormatPr defaultColWidth="40.33203125" defaultRowHeight="14.4" x14ac:dyDescent="0.3"/>
  <cols>
    <col min="1" max="1" width="1.88671875" customWidth="1"/>
    <col min="2" max="2" width="68.44140625" customWidth="1"/>
    <col min="3" max="3" width="0.77734375" customWidth="1"/>
    <col min="4" max="4" width="12.109375" customWidth="1"/>
    <col min="5" max="5" width="23.44140625" customWidth="1"/>
    <col min="6" max="6" width="10.6640625" customWidth="1"/>
  </cols>
  <sheetData>
    <row r="1" spans="1:6" ht="15.6" x14ac:dyDescent="0.3">
      <c r="A1" s="1"/>
      <c r="B1" s="2" t="s">
        <v>53</v>
      </c>
      <c r="C1" s="1"/>
      <c r="D1" s="1"/>
      <c r="E1" s="1"/>
      <c r="F1" s="1"/>
    </row>
    <row r="2" spans="1:6" ht="15.6" x14ac:dyDescent="0.3">
      <c r="A2" s="1"/>
      <c r="B2" s="2" t="s">
        <v>43</v>
      </c>
      <c r="C2" s="1"/>
      <c r="D2" s="1"/>
      <c r="E2" s="1"/>
      <c r="F2" s="1"/>
    </row>
    <row r="3" spans="1:6" ht="15.6" x14ac:dyDescent="0.3">
      <c r="A3" s="1"/>
      <c r="B3" s="2" t="s">
        <v>42</v>
      </c>
      <c r="C3" s="1"/>
      <c r="D3" s="1"/>
      <c r="E3" s="1"/>
      <c r="F3" s="1"/>
    </row>
    <row r="4" spans="1:6" ht="15.6" x14ac:dyDescent="0.3">
      <c r="A4" s="1"/>
      <c r="B4" s="2" t="s">
        <v>44</v>
      </c>
      <c r="C4" s="1"/>
      <c r="D4" s="1"/>
      <c r="E4" s="1"/>
      <c r="F4" s="1"/>
    </row>
    <row r="5" spans="1:6" ht="15.6" x14ac:dyDescent="0.3">
      <c r="A5" s="1"/>
      <c r="B5" s="24" t="s">
        <v>45</v>
      </c>
      <c r="C5" s="1"/>
      <c r="D5" s="3" t="s">
        <v>0</v>
      </c>
      <c r="E5" s="1"/>
      <c r="F5" s="3" t="s">
        <v>1</v>
      </c>
    </row>
    <row r="6" spans="1:6" ht="16.2" thickBot="1" x14ac:dyDescent="0.35">
      <c r="A6" s="1"/>
      <c r="B6" s="25" t="s">
        <v>46</v>
      </c>
      <c r="C6" s="1"/>
      <c r="D6" s="5" t="s">
        <v>2</v>
      </c>
      <c r="E6" s="1"/>
      <c r="F6" s="5" t="s">
        <v>2</v>
      </c>
    </row>
    <row r="7" spans="1:6" ht="15.6" x14ac:dyDescent="0.3">
      <c r="A7" s="1"/>
      <c r="B7" s="2" t="s">
        <v>3</v>
      </c>
      <c r="C7" s="1"/>
      <c r="D7" s="1"/>
      <c r="E7" s="1"/>
      <c r="F7" s="1"/>
    </row>
    <row r="8" spans="1:6" ht="15.6" x14ac:dyDescent="0.3">
      <c r="A8" s="1"/>
      <c r="B8" s="6" t="s">
        <v>4</v>
      </c>
      <c r="C8" s="1"/>
      <c r="D8" s="1"/>
      <c r="E8" s="1"/>
      <c r="F8" s="1"/>
    </row>
    <row r="9" spans="1:6" ht="15.6" x14ac:dyDescent="0.3">
      <c r="A9" s="1"/>
      <c r="B9" s="7" t="s">
        <v>27</v>
      </c>
      <c r="C9" s="1"/>
      <c r="D9" s="8">
        <f>4400000-700000-850000-300000</f>
        <v>2550000</v>
      </c>
      <c r="E9" s="9" t="s">
        <v>22</v>
      </c>
      <c r="F9" s="8">
        <f>D9*0.18</f>
        <v>459000</v>
      </c>
    </row>
    <row r="10" spans="1:6" ht="22.8" customHeight="1" x14ac:dyDescent="0.3">
      <c r="A10" s="1"/>
      <c r="B10" s="10" t="s">
        <v>23</v>
      </c>
      <c r="C10" s="1"/>
      <c r="D10" s="8">
        <f>120000/0.85</f>
        <v>141176.4705882353</v>
      </c>
      <c r="E10" s="9" t="s">
        <v>24</v>
      </c>
      <c r="F10" s="8">
        <f>D10*0.18</f>
        <v>25411.764705882353</v>
      </c>
    </row>
    <row r="11" spans="1:6" ht="15.6" x14ac:dyDescent="0.3">
      <c r="A11" s="1"/>
      <c r="B11" s="6" t="s">
        <v>25</v>
      </c>
      <c r="C11" s="1"/>
      <c r="D11" s="19">
        <v>300000</v>
      </c>
      <c r="E11" s="9" t="s">
        <v>26</v>
      </c>
      <c r="F11" s="19">
        <f>D11*0.18</f>
        <v>54000</v>
      </c>
    </row>
    <row r="12" spans="1:6" ht="15.6" x14ac:dyDescent="0.3">
      <c r="A12" s="1"/>
      <c r="B12" s="6" t="s">
        <v>6</v>
      </c>
      <c r="C12" s="1"/>
      <c r="D12" s="8">
        <f>SUM(D9:D11)</f>
        <v>2991176.4705882352</v>
      </c>
      <c r="E12" s="1"/>
      <c r="F12" s="8">
        <f>SUM(F9:F11)</f>
        <v>538411.76470588241</v>
      </c>
    </row>
    <row r="13" spans="1:6" ht="15.6" x14ac:dyDescent="0.3">
      <c r="A13" s="1"/>
      <c r="B13" s="6" t="s">
        <v>28</v>
      </c>
      <c r="C13" s="1"/>
      <c r="D13" s="8">
        <f>800000+750000</f>
        <v>1550000</v>
      </c>
      <c r="E13" s="9" t="s">
        <v>29</v>
      </c>
      <c r="F13" s="11" t="s">
        <v>5</v>
      </c>
    </row>
    <row r="14" spans="1:6" ht="15.6" x14ac:dyDescent="0.3">
      <c r="A14" s="1"/>
      <c r="B14" s="6" t="s">
        <v>30</v>
      </c>
      <c r="C14" s="1"/>
      <c r="D14" s="19">
        <v>180000</v>
      </c>
      <c r="E14" s="1"/>
      <c r="F14" s="27"/>
    </row>
    <row r="15" spans="1:6" ht="16.2" thickBot="1" x14ac:dyDescent="0.35">
      <c r="A15" s="1"/>
      <c r="B15" s="21" t="s">
        <v>31</v>
      </c>
      <c r="C15" s="1"/>
      <c r="D15" s="17">
        <f>SUM(D12:D14)</f>
        <v>4721176.4705882352</v>
      </c>
      <c r="E15" s="1"/>
      <c r="F15" s="28">
        <f>SUM(F12:F14)</f>
        <v>538411.76470588241</v>
      </c>
    </row>
    <row r="16" spans="1:6" ht="15" thickTop="1" x14ac:dyDescent="0.3">
      <c r="A16" s="1"/>
      <c r="B16" s="1"/>
      <c r="C16" s="1"/>
      <c r="D16" s="1"/>
      <c r="E16" s="1"/>
      <c r="F16" s="1"/>
    </row>
    <row r="17" spans="1:6" ht="16.2" thickBot="1" x14ac:dyDescent="0.35">
      <c r="A17" s="1"/>
      <c r="B17" s="2" t="s">
        <v>7</v>
      </c>
      <c r="C17" s="1"/>
      <c r="D17" s="4"/>
      <c r="E17" s="1"/>
      <c r="F17" s="1"/>
    </row>
    <row r="18" spans="1:6" ht="15.6" x14ac:dyDescent="0.3">
      <c r="A18" s="1"/>
      <c r="B18" s="10" t="s">
        <v>8</v>
      </c>
      <c r="C18" s="13"/>
      <c r="D18" s="14">
        <f>F39</f>
        <v>459335.28532270121</v>
      </c>
      <c r="E18" s="1"/>
      <c r="F18" s="1"/>
    </row>
    <row r="19" spans="1:6" ht="16.2" thickBot="1" x14ac:dyDescent="0.35">
      <c r="A19" s="1"/>
      <c r="B19" s="6" t="s">
        <v>9</v>
      </c>
      <c r="C19" s="13"/>
      <c r="D19" s="15">
        <v>0</v>
      </c>
      <c r="E19" s="1"/>
      <c r="F19" s="1"/>
    </row>
    <row r="20" spans="1:6" ht="16.2" thickBot="1" x14ac:dyDescent="0.35">
      <c r="A20" s="1"/>
      <c r="B20" s="1"/>
      <c r="C20" s="1"/>
      <c r="D20" s="12">
        <f>SUM(D18:D19)</f>
        <v>459335.28532270121</v>
      </c>
      <c r="E20" s="1"/>
      <c r="F20" s="1"/>
    </row>
    <row r="21" spans="1:6" ht="16.2" thickBot="1" x14ac:dyDescent="0.35">
      <c r="A21" s="1"/>
      <c r="B21" s="10" t="s">
        <v>47</v>
      </c>
      <c r="C21" s="1"/>
      <c r="D21" s="12">
        <f>F15*0.9</f>
        <v>484570.58823529416</v>
      </c>
      <c r="E21" s="1"/>
      <c r="F21" s="1"/>
    </row>
    <row r="22" spans="1:6" ht="16.2" thickBot="1" x14ac:dyDescent="0.35">
      <c r="A22" s="1"/>
      <c r="B22" s="6" t="s">
        <v>10</v>
      </c>
      <c r="C22" s="1"/>
      <c r="D22" s="1"/>
      <c r="E22" s="1"/>
      <c r="F22" s="26">
        <v>-459335</v>
      </c>
    </row>
    <row r="23" spans="1:6" ht="15.6" x14ac:dyDescent="0.3">
      <c r="A23" s="1"/>
      <c r="B23" s="1"/>
      <c r="C23" s="1"/>
      <c r="D23" s="1"/>
      <c r="E23" s="1"/>
      <c r="F23" s="8">
        <f>F15+F22</f>
        <v>79076.764705882408</v>
      </c>
    </row>
    <row r="24" spans="1:6" ht="15.6" x14ac:dyDescent="0.3">
      <c r="A24" s="1"/>
      <c r="B24" s="16" t="s">
        <v>51</v>
      </c>
      <c r="C24" s="1"/>
      <c r="D24" s="1"/>
      <c r="E24" s="29" t="s">
        <v>48</v>
      </c>
      <c r="F24" s="8">
        <f>300000*4%</f>
        <v>12000</v>
      </c>
    </row>
    <row r="25" spans="1:6" ht="16.2" thickBot="1" x14ac:dyDescent="0.35">
      <c r="A25" s="1"/>
      <c r="B25" s="2" t="s">
        <v>49</v>
      </c>
      <c r="C25" s="1"/>
      <c r="D25" s="1"/>
      <c r="E25" s="1"/>
      <c r="F25" s="23">
        <f>SUM(F23:F24)</f>
        <v>91076.764705882408</v>
      </c>
    </row>
    <row r="26" spans="1:6" ht="15" thickTop="1" x14ac:dyDescent="0.3">
      <c r="A26" s="1"/>
      <c r="B26" s="1"/>
      <c r="C26" s="1"/>
      <c r="D26" s="1"/>
      <c r="E26" s="1"/>
      <c r="F26" s="1"/>
    </row>
    <row r="27" spans="1:6" ht="15.6" x14ac:dyDescent="0.3">
      <c r="A27" s="1"/>
      <c r="B27" s="6" t="s">
        <v>50</v>
      </c>
      <c r="C27" s="1"/>
      <c r="D27" s="1"/>
      <c r="E27" s="1"/>
      <c r="F27" s="8">
        <f>F40</f>
        <v>238023.29927734862</v>
      </c>
    </row>
    <row r="28" spans="1:6" x14ac:dyDescent="0.3">
      <c r="A28" s="1"/>
      <c r="B28" s="1"/>
      <c r="C28" s="1"/>
      <c r="D28" s="1"/>
      <c r="E28" s="1"/>
      <c r="F28" s="1"/>
    </row>
    <row r="29" spans="1:6" ht="15.6" x14ac:dyDescent="0.3">
      <c r="A29" s="1"/>
      <c r="B29" s="2" t="s">
        <v>12</v>
      </c>
      <c r="C29" s="1"/>
      <c r="D29" s="1"/>
      <c r="E29" s="1"/>
      <c r="F29" s="3" t="s">
        <v>13</v>
      </c>
    </row>
    <row r="30" spans="1:6" ht="15.6" x14ac:dyDescent="0.3">
      <c r="A30" s="1"/>
      <c r="B30" s="1"/>
      <c r="C30" s="1"/>
      <c r="D30" s="3" t="s">
        <v>0</v>
      </c>
      <c r="E30" s="1"/>
      <c r="F30" s="3" t="s">
        <v>14</v>
      </c>
    </row>
    <row r="31" spans="1:6" ht="16.2" thickBot="1" x14ac:dyDescent="0.35">
      <c r="A31" s="2" t="s">
        <v>11</v>
      </c>
      <c r="B31" s="18" t="s">
        <v>15</v>
      </c>
      <c r="C31" s="1"/>
      <c r="D31" s="5" t="s">
        <v>2</v>
      </c>
      <c r="E31" s="1"/>
      <c r="F31" s="5" t="s">
        <v>2</v>
      </c>
    </row>
    <row r="32" spans="1:6" ht="15.6" x14ac:dyDescent="0.3">
      <c r="A32" s="1"/>
      <c r="B32" s="6" t="s">
        <v>32</v>
      </c>
      <c r="C32" s="1"/>
      <c r="D32" s="8">
        <v>2000000</v>
      </c>
      <c r="E32" s="9" t="s">
        <v>33</v>
      </c>
      <c r="F32" s="8">
        <f>D32*0.18</f>
        <v>360000</v>
      </c>
    </row>
    <row r="33" spans="1:6" ht="15.6" x14ac:dyDescent="0.3">
      <c r="A33" s="1"/>
      <c r="B33" s="6" t="s">
        <v>34</v>
      </c>
      <c r="C33" s="1"/>
      <c r="D33" s="8">
        <v>55000</v>
      </c>
      <c r="E33" s="9" t="s">
        <v>16</v>
      </c>
      <c r="F33" s="11" t="s">
        <v>5</v>
      </c>
    </row>
    <row r="34" spans="1:6" ht="15.6" x14ac:dyDescent="0.3">
      <c r="A34" s="1"/>
      <c r="B34" s="6" t="s">
        <v>35</v>
      </c>
      <c r="C34" s="1"/>
      <c r="D34" s="8">
        <v>0</v>
      </c>
      <c r="E34" s="9"/>
      <c r="F34" s="8">
        <v>125000</v>
      </c>
    </row>
    <row r="35" spans="1:6" ht="15.6" x14ac:dyDescent="0.3">
      <c r="A35" s="1"/>
      <c r="B35" s="10" t="s">
        <v>36</v>
      </c>
      <c r="C35" s="1"/>
      <c r="D35" s="8">
        <v>1000000</v>
      </c>
      <c r="E35" s="9" t="s">
        <v>40</v>
      </c>
      <c r="F35" s="8">
        <f>D35*0.18</f>
        <v>180000</v>
      </c>
    </row>
    <row r="36" spans="1:6" ht="15.6" x14ac:dyDescent="0.3">
      <c r="A36" s="1"/>
      <c r="B36" s="10" t="s">
        <v>37</v>
      </c>
      <c r="C36" s="1"/>
      <c r="D36" s="8">
        <v>0</v>
      </c>
      <c r="E36" s="20"/>
      <c r="F36" s="8">
        <v>60000</v>
      </c>
    </row>
    <row r="37" spans="1:6" ht="16.2" thickBot="1" x14ac:dyDescent="0.35">
      <c r="A37" s="1"/>
      <c r="B37" s="1"/>
      <c r="C37" s="1"/>
      <c r="D37" s="22">
        <f>SUM(D32:D36)</f>
        <v>3055000</v>
      </c>
      <c r="E37" s="1"/>
      <c r="F37" s="22">
        <f>SUM(F32:F36)</f>
        <v>725000</v>
      </c>
    </row>
    <row r="38" spans="1:6" ht="15.6" x14ac:dyDescent="0.3">
      <c r="A38" s="1"/>
      <c r="B38" s="18" t="s">
        <v>17</v>
      </c>
      <c r="C38" s="1"/>
      <c r="D38" s="3" t="s">
        <v>18</v>
      </c>
      <c r="E38" s="1"/>
      <c r="F38" s="3" t="s">
        <v>19</v>
      </c>
    </row>
    <row r="39" spans="1:6" ht="15.6" x14ac:dyDescent="0.3">
      <c r="A39" s="1"/>
      <c r="B39" s="6" t="s">
        <v>6</v>
      </c>
      <c r="C39" s="1"/>
      <c r="D39" s="8">
        <f>D12</f>
        <v>2991176.4705882352</v>
      </c>
      <c r="E39" s="9" t="s">
        <v>41</v>
      </c>
      <c r="F39" s="8">
        <f>D39/$D$42*$F$37</f>
        <v>459335.28532270121</v>
      </c>
    </row>
    <row r="40" spans="1:6" ht="15.6" x14ac:dyDescent="0.3">
      <c r="A40" s="1"/>
      <c r="B40" s="6" t="s">
        <v>38</v>
      </c>
      <c r="C40" s="1"/>
      <c r="D40" s="8">
        <f>D13</f>
        <v>1550000</v>
      </c>
      <c r="E40" s="9" t="s">
        <v>20</v>
      </c>
      <c r="F40" s="8">
        <f>D40/$D$42*$F$37</f>
        <v>238023.29927734862</v>
      </c>
    </row>
    <row r="41" spans="1:6" ht="16.2" thickBot="1" x14ac:dyDescent="0.35">
      <c r="A41" s="1"/>
      <c r="B41" s="6" t="s">
        <v>39</v>
      </c>
      <c r="C41" s="1"/>
      <c r="D41" s="12">
        <f>D14</f>
        <v>180000</v>
      </c>
      <c r="E41" s="9" t="s">
        <v>21</v>
      </c>
      <c r="F41" s="8">
        <f>D41/$D$42*$F$37</f>
        <v>27641.415399950165</v>
      </c>
    </row>
    <row r="42" spans="1:6" ht="16.2" thickBot="1" x14ac:dyDescent="0.35">
      <c r="A42" s="1"/>
      <c r="B42" s="1"/>
      <c r="C42" s="1"/>
      <c r="D42" s="17">
        <f>SUM(D39:D41)</f>
        <v>4721176.4705882352</v>
      </c>
      <c r="E42" s="1"/>
      <c r="F42" s="23">
        <f>SUM(F39:F41)</f>
        <v>724999.99999999988</v>
      </c>
    </row>
    <row r="43" spans="1:6" ht="16.2" thickTop="1" x14ac:dyDescent="0.3">
      <c r="A43" s="1"/>
      <c r="B43" s="7" t="s">
        <v>52</v>
      </c>
    </row>
    <row r="44" spans="1:6" x14ac:dyDescent="0.3">
      <c r="A44" s="1"/>
    </row>
  </sheetData>
  <pageMargins left="0.25" right="0.25" top="0.75" bottom="0.75" header="0.3" footer="0.3"/>
  <pageSetup scale="80" orientation="portrait" r:id="rId1"/>
  <headerFooter>
    <oddFooter xml:space="preserve">&amp;L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 AZEEM</dc:creator>
  <cp:lastModifiedBy>ABDUL AZEEM</cp:lastModifiedBy>
  <cp:lastPrinted>2024-07-10T07:02:43Z</cp:lastPrinted>
  <dcterms:created xsi:type="dcterms:W3CDTF">2024-07-10T03:25:35Z</dcterms:created>
  <dcterms:modified xsi:type="dcterms:W3CDTF">2024-07-10T07:05:36Z</dcterms:modified>
</cp:coreProperties>
</file>